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12120" windowHeight="5235" tabRatio="93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<sst xmlns="http://schemas.openxmlformats.org/spreadsheetml/2006/main" count="110" uniqueCount="48">
  <si>
    <t>člen klubu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</si>
  <si>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</si>
  <si>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</si>
  <si>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</si>
  <si>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</si>
  <si>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</si>
  <si>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</si>
  <si>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</si>
  <si>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</si>
  <si>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</si>
  <si>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</si>
  <si>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</si>
  <si>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</si>
  <si>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K</t>
  </si>
  <si>
    <t>Zu</t>
  </si>
  <si>
    <t>VK</t>
  </si>
  <si>
    <t>Z</t>
  </si>
  <si>
    <t>vysvětlivky:</t>
  </si>
  <si>
    <t>Zu - body za závody upravené věkovým koeficientem</t>
  </si>
  <si>
    <t>VK - věkový koeficient</t>
  </si>
  <si>
    <t>Z - body za závody</t>
  </si>
  <si>
    <t>Bodové hodnocení do soutěže o titul "Šlapka 2004"</t>
  </si>
  <si>
    <t>K - najeté kilometry</t>
  </si>
  <si>
    <t>poř.</t>
  </si>
  <si>
    <t>Honza</t>
  </si>
  <si>
    <t>Šemík</t>
  </si>
  <si>
    <t>Kolíkáč</t>
  </si>
  <si>
    <t>Mates</t>
  </si>
  <si>
    <t>Soused</t>
  </si>
  <si>
    <t>Zvary</t>
  </si>
  <si>
    <t>Bigmig</t>
  </si>
  <si>
    <t>Adam</t>
  </si>
  <si>
    <t>Svorada</t>
  </si>
  <si>
    <t>Anděl</t>
  </si>
  <si>
    <t>Michal</t>
  </si>
  <si>
    <t>Deitl</t>
  </si>
  <si>
    <t>Kotě</t>
  </si>
  <si>
    <t>celk. bodů</t>
  </si>
  <si>
    <t>Indurain</t>
  </si>
  <si>
    <t>Vašík</t>
  </si>
  <si>
    <t>B</t>
  </si>
  <si>
    <t>B - body v měsíci za km i za závody</t>
  </si>
  <si>
    <t>N - nebyl členem</t>
  </si>
  <si>
    <t>N</t>
  </si>
  <si>
    <t>celkem za celý rok</t>
  </si>
  <si>
    <t>Vlk</t>
  </si>
  <si>
    <t>Igor</t>
  </si>
  <si>
    <t>El Diablo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</si>
</sst>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&quot;.&quot;"/>
  </numFmts>
  <fonts count="10">
    <font>
      <sz val="10"/>
      <name val="Arial CE"/>
      <family val="0"/>
    </font>
    <font>
      <sz val="10"/>
      <name val="Arial"/>
      <family val="0"/>
    </font>
    <font>
      <u val="single"/>
      <sz val="20.2"/>
      <color indexed="12"/>
      <name val="Arial CE"/>
      <family val="0"/>
    </font>
    <font>
      <u val="single"/>
      <sz val="20.2"/>
      <color indexed="20"/>
      <name val="Arial CE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sz val="7"/>
      <color indexed="5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7" fontId="7" fillId="0" borderId="1" xfId="0" applyNumberFormat="1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7" fontId="6" fillId="0" borderId="4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7" fontId="6" fillId="0" borderId="7" xfId="0" applyNumberFormat="1" applyFont="1" applyBorder="1" applyAlignment="1">
      <alignment horizontal="right" vertical="center"/>
    </xf>
    <xf numFmtId="167" fontId="9" fillId="0" borderId="8" xfId="0" applyNumberFormat="1" applyFont="1" applyBorder="1" applyAlignment="1">
      <alignment horizontal="right" vertical="center"/>
    </xf>
    <xf numFmtId="167" fontId="6" fillId="0" borderId="9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167" fontId="9" fillId="0" borderId="11" xfId="0" applyNumberFormat="1" applyFont="1" applyBorder="1" applyAlignment="1">
      <alignment horizontal="right" vertical="center"/>
    </xf>
    <xf numFmtId="167" fontId="9" fillId="0" borderId="4" xfId="0" applyNumberFormat="1" applyFont="1" applyBorder="1" applyAlignment="1">
      <alignment horizontal="right" vertical="center"/>
    </xf>
    <xf numFmtId="167" fontId="9" fillId="0" borderId="12" xfId="0" applyNumberFormat="1" applyFont="1" applyBorder="1" applyAlignment="1">
      <alignment horizontal="right" vertical="center"/>
    </xf>
    <xf numFmtId="167" fontId="6" fillId="0" borderId="10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7" fontId="7" fillId="0" borderId="7" xfId="0" applyNumberFormat="1" applyFont="1" applyBorder="1" applyAlignment="1">
      <alignment horizontal="right" vertical="center"/>
    </xf>
    <xf numFmtId="167" fontId="7" fillId="0" borderId="8" xfId="0" applyNumberFormat="1" applyFont="1" applyBorder="1" applyAlignment="1">
      <alignment horizontal="right" vertical="center"/>
    </xf>
    <xf numFmtId="167" fontId="7" fillId="0" borderId="9" xfId="0" applyNumberFormat="1" applyFont="1" applyBorder="1" applyAlignment="1">
      <alignment horizontal="right" vertical="center"/>
    </xf>
    <xf numFmtId="167" fontId="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167" fontId="7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8" fontId="5" fillId="0" borderId="14" xfId="0" applyNumberFormat="1" applyFont="1" applyBorder="1" applyAlignment="1">
      <alignment horizontal="center" vertical="center"/>
    </xf>
    <xf numFmtId="168" fontId="5" fillId="0" borderId="15" xfId="0" applyNumberFormat="1" applyFont="1" applyBorder="1" applyAlignment="1">
      <alignment horizontal="center" vertical="center"/>
    </xf>
    <xf numFmtId="0" fontId="8" fillId="0" borderId="16" xfId="17" applyFont="1" applyBorder="1" applyAlignment="1">
      <alignment/>
    </xf>
    <xf numFmtId="0" fontId="8" fillId="0" borderId="17" xfId="17" applyFont="1" applyBorder="1" applyAlignment="1">
      <alignment/>
    </xf>
    <xf numFmtId="0" fontId="8" fillId="0" borderId="18" xfId="17" applyFont="1" applyBorder="1" applyAlignment="1">
      <alignment/>
    </xf>
    <xf numFmtId="0" fontId="5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nohradskeslapky.com/Clenove/petr.htm" TargetMode="External" /><Relationship Id="rId2" Type="http://schemas.openxmlformats.org/officeDocument/2006/relationships/hyperlink" Target="http://www.vinohradskeslapky.com/Clenove/vlada.htm" TargetMode="External" /><Relationship Id="rId3" Type="http://schemas.openxmlformats.org/officeDocument/2006/relationships/hyperlink" Target="http://www.vinohradskeslapky.com/Clenove/kote.htm" TargetMode="External" /><Relationship Id="rId4" Type="http://schemas.openxmlformats.org/officeDocument/2006/relationships/hyperlink" Target="http://www.vinohradskeslapky.com/Clenove/kolikac.htm" TargetMode="External" /><Relationship Id="rId5" Type="http://schemas.openxmlformats.org/officeDocument/2006/relationships/hyperlink" Target="http://www.vinohradskeslapky.com/Clenove/Honza.htm" TargetMode="External" /><Relationship Id="rId6" Type="http://schemas.openxmlformats.org/officeDocument/2006/relationships/hyperlink" Target="http://www.vinohradskeslapky.com/Clenove/semik.htm" TargetMode="External" /><Relationship Id="rId7" Type="http://schemas.openxmlformats.org/officeDocument/2006/relationships/hyperlink" Target="http://www.vinohradskeslapky.com/Clenove/martin.htm" TargetMode="External" /><Relationship Id="rId8" Type="http://schemas.openxmlformats.org/officeDocument/2006/relationships/hyperlink" Target="http://www.vinohradskeslapky.com/Clenove/matej.htm" TargetMode="External" /><Relationship Id="rId9" Type="http://schemas.openxmlformats.org/officeDocument/2006/relationships/hyperlink" Target="http://www.vinohradskeslapky.com/Clenove/Adam.htm" TargetMode="External" /><Relationship Id="rId10" Type="http://schemas.openxmlformats.org/officeDocument/2006/relationships/hyperlink" Target="http://www.vinohradskeslapky.com/Clenove/andel.htm" TargetMode="External" /><Relationship Id="rId11" Type="http://schemas.openxmlformats.org/officeDocument/2006/relationships/hyperlink" Target="http://www.vinohradskeslapky.com/Clenove/vasik.htm" TargetMode="External" /><Relationship Id="rId12" Type="http://schemas.openxmlformats.org/officeDocument/2006/relationships/hyperlink" Target="http://www.vinohradskeslapky.com/Clenove/indurain.htm" TargetMode="External" /><Relationship Id="rId13" Type="http://schemas.openxmlformats.org/officeDocument/2006/relationships/hyperlink" Target="http://www.vinohradskeslapky.com/Clenove/zvary.htm" TargetMode="External" /><Relationship Id="rId14" Type="http://schemas.openxmlformats.org/officeDocument/2006/relationships/hyperlink" Target="http://www.vinohradskeslapky.com/Clenove/deitl.htm" TargetMode="External" /><Relationship Id="rId15" Type="http://schemas.openxmlformats.org/officeDocument/2006/relationships/hyperlink" Target="http://www.vinohradskeslapky.com/Clenove/svorada.htm" TargetMode="External" /><Relationship Id="rId16" Type="http://schemas.openxmlformats.org/officeDocument/2006/relationships/hyperlink" Target="http://www.vinohradskeslapky.com/Clenove/michal.htm" TargetMode="External" /><Relationship Id="rId17" Type="http://schemas.openxmlformats.org/officeDocument/2006/relationships/hyperlink" Target="http://www.vinohradskeslapky.com/Clenove/igor.htm" TargetMode="External" /><Relationship Id="rId18" Type="http://schemas.openxmlformats.org/officeDocument/2006/relationships/hyperlink" Target="http://www.vinohradskeslapky.com/Clenove/pavel.htm" TargetMode="External" /><Relationship Id="rId19" Type="http://schemas.openxmlformats.org/officeDocument/2006/relationships/image" Target="../media/image1.png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showGridLines="0" tabSelected="1" zoomScale="120" zoomScaleNormal="120" workbookViewId="0" topLeftCell="A1">
      <pane xSplit="7" topLeftCell="H1" activePane="topRight" state="frozen"/>
      <selection pane="topLeft" activeCell="A1" sqref="A1"/>
      <selection pane="topRight" activeCell="H5" sqref="H5"/>
    </sheetView>
  </sheetViews>
  <sheetFormatPr defaultColWidth="9.00390625" defaultRowHeight="12.75"/>
  <cols>
    <col min="1" max="1" width="4.75390625" style="27" customWidth="1"/>
    <col min="2" max="2" width="6.875" style="27" customWidth="1"/>
    <col min="3" max="3" width="5.625" style="27" customWidth="1"/>
    <col min="4" max="4" width="5.625" style="27" bestFit="1" customWidth="1"/>
    <col min="5" max="5" width="4.125" style="27" bestFit="1" customWidth="1"/>
    <col min="6" max="6" width="3.375" style="27" bestFit="1" customWidth="1"/>
    <col min="7" max="7" width="4.125" style="27" bestFit="1" customWidth="1"/>
    <col min="8" max="8" width="4.875" style="27" bestFit="1" customWidth="1"/>
    <col min="9" max="9" width="1.75390625" style="27" bestFit="1" customWidth="1"/>
    <col min="10" max="10" width="3.375" style="27" bestFit="1" customWidth="1"/>
    <col min="11" max="11" width="0.12890625" style="27" hidden="1" customWidth="1"/>
    <col min="12" max="12" width="4.875" style="27" bestFit="1" customWidth="1"/>
    <col min="13" max="13" width="1.75390625" style="27" bestFit="1" customWidth="1"/>
    <col min="14" max="14" width="3.375" style="27" bestFit="1" customWidth="1"/>
    <col min="15" max="15" width="4.875" style="27" bestFit="1" customWidth="1"/>
    <col min="16" max="16" width="1.75390625" style="27" bestFit="1" customWidth="1"/>
    <col min="17" max="17" width="3.375" style="27" bestFit="1" customWidth="1"/>
    <col min="18" max="18" width="4.875" style="27" bestFit="1" customWidth="1"/>
    <col min="19" max="19" width="3.125" style="27" bestFit="1" customWidth="1"/>
    <col min="20" max="20" width="4.125" style="27" bestFit="1" customWidth="1"/>
    <col min="21" max="21" width="4.875" style="27" bestFit="1" customWidth="1"/>
    <col min="22" max="22" width="2.375" style="27" bestFit="1" customWidth="1"/>
    <col min="23" max="23" width="4.125" style="27" bestFit="1" customWidth="1"/>
    <col min="24" max="24" width="4.875" style="27" bestFit="1" customWidth="1"/>
    <col min="25" max="25" width="3.125" style="27" bestFit="1" customWidth="1"/>
    <col min="26" max="26" width="4.125" style="27" bestFit="1" customWidth="1"/>
    <col min="27" max="27" width="4.875" style="27" bestFit="1" customWidth="1"/>
    <col min="28" max="28" width="2.375" style="27" bestFit="1" customWidth="1"/>
    <col min="29" max="29" width="4.125" style="27" bestFit="1" customWidth="1"/>
    <col min="30" max="30" width="4.875" style="27" bestFit="1" customWidth="1"/>
    <col min="31" max="31" width="2.375" style="27" bestFit="1" customWidth="1"/>
    <col min="32" max="32" width="4.125" style="27" bestFit="1" customWidth="1"/>
    <col min="33" max="33" width="5.625" style="27" bestFit="1" customWidth="1"/>
    <col min="34" max="34" width="3.125" style="27" bestFit="1" customWidth="1"/>
    <col min="35" max="35" width="4.125" style="27" bestFit="1" customWidth="1"/>
    <col min="36" max="36" width="4.875" style="29" bestFit="1" customWidth="1"/>
    <col min="37" max="37" width="3.125" style="29" bestFit="1" customWidth="1"/>
    <col min="38" max="38" width="4.125" style="27" bestFit="1" customWidth="1"/>
    <col min="39" max="39" width="4.875" style="27" bestFit="1" customWidth="1"/>
    <col min="40" max="40" width="2.375" style="27" bestFit="1" customWidth="1"/>
    <col min="41" max="41" width="3.375" style="27" bestFit="1" customWidth="1"/>
    <col min="42" max="42" width="4.875" style="27" bestFit="1" customWidth="1"/>
    <col min="43" max="43" width="1.875" style="27" customWidth="1"/>
    <col min="44" max="44" width="3.375" style="27" bestFit="1" customWidth="1"/>
    <col min="45" max="16384" width="9.125" style="27" customWidth="1"/>
  </cols>
  <sheetData>
    <row r="1" spans="1:44" ht="14.25" thickBot="1" thickTop="1">
      <c r="A1" s="41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3"/>
    </row>
    <row r="2" spans="1:44" s="29" customFormat="1" ht="12.75" customHeight="1" thickTop="1">
      <c r="A2" s="44" t="s">
        <v>23</v>
      </c>
      <c r="B2" s="46" t="s">
        <v>0</v>
      </c>
      <c r="C2" s="48" t="s">
        <v>37</v>
      </c>
      <c r="D2" s="38" t="s">
        <v>44</v>
      </c>
      <c r="E2" s="39"/>
      <c r="F2" s="39"/>
      <c r="G2" s="40"/>
      <c r="H2" s="39" t="s">
        <v>1</v>
      </c>
      <c r="I2" s="39"/>
      <c r="J2" s="40"/>
      <c r="K2" s="28"/>
      <c r="L2" s="38" t="s">
        <v>2</v>
      </c>
      <c r="M2" s="39"/>
      <c r="N2" s="40"/>
      <c r="O2" s="38" t="s">
        <v>3</v>
      </c>
      <c r="P2" s="39"/>
      <c r="Q2" s="40"/>
      <c r="R2" s="38" t="s">
        <v>4</v>
      </c>
      <c r="S2" s="39"/>
      <c r="T2" s="40"/>
      <c r="U2" s="38" t="s">
        <v>5</v>
      </c>
      <c r="V2" s="39"/>
      <c r="W2" s="40"/>
      <c r="X2" s="38" t="s">
        <v>6</v>
      </c>
      <c r="Y2" s="39"/>
      <c r="Z2" s="40"/>
      <c r="AA2" s="38" t="s">
        <v>7</v>
      </c>
      <c r="AB2" s="39"/>
      <c r="AC2" s="39"/>
      <c r="AD2" s="51" t="s">
        <v>8</v>
      </c>
      <c r="AE2" s="52"/>
      <c r="AF2" s="53"/>
      <c r="AG2" s="51" t="s">
        <v>9</v>
      </c>
      <c r="AH2" s="52"/>
      <c r="AI2" s="53"/>
      <c r="AJ2" s="51" t="s">
        <v>10</v>
      </c>
      <c r="AK2" s="52"/>
      <c r="AL2" s="53"/>
      <c r="AM2" s="51" t="s">
        <v>11</v>
      </c>
      <c r="AN2" s="52"/>
      <c r="AO2" s="53"/>
      <c r="AP2" s="51" t="s">
        <v>12</v>
      </c>
      <c r="AQ2" s="52"/>
      <c r="AR2" s="53"/>
    </row>
    <row r="3" spans="1:44" ht="15.75" customHeight="1" thickBot="1">
      <c r="A3" s="45"/>
      <c r="B3" s="47"/>
      <c r="C3" s="49"/>
      <c r="D3" s="19" t="s">
        <v>13</v>
      </c>
      <c r="E3" s="4" t="s">
        <v>14</v>
      </c>
      <c r="F3" s="4" t="s">
        <v>15</v>
      </c>
      <c r="G3" s="20" t="s">
        <v>16</v>
      </c>
      <c r="H3" s="5" t="s">
        <v>13</v>
      </c>
      <c r="I3" s="5" t="s">
        <v>16</v>
      </c>
      <c r="J3" s="10" t="s">
        <v>40</v>
      </c>
      <c r="K3" s="6"/>
      <c r="L3" s="9" t="s">
        <v>13</v>
      </c>
      <c r="M3" s="5" t="s">
        <v>16</v>
      </c>
      <c r="N3" s="10" t="s">
        <v>40</v>
      </c>
      <c r="O3" s="9" t="s">
        <v>13</v>
      </c>
      <c r="P3" s="5" t="s">
        <v>16</v>
      </c>
      <c r="Q3" s="10" t="s">
        <v>40</v>
      </c>
      <c r="R3" s="9" t="s">
        <v>13</v>
      </c>
      <c r="S3" s="5" t="s">
        <v>16</v>
      </c>
      <c r="T3" s="10" t="s">
        <v>40</v>
      </c>
      <c r="U3" s="9" t="s">
        <v>13</v>
      </c>
      <c r="V3" s="5" t="s">
        <v>16</v>
      </c>
      <c r="W3" s="10" t="s">
        <v>40</v>
      </c>
      <c r="X3" s="9" t="s">
        <v>13</v>
      </c>
      <c r="Y3" s="5" t="s">
        <v>16</v>
      </c>
      <c r="Z3" s="10" t="s">
        <v>40</v>
      </c>
      <c r="AA3" s="9" t="s">
        <v>13</v>
      </c>
      <c r="AB3" s="5" t="s">
        <v>16</v>
      </c>
      <c r="AC3" s="6" t="s">
        <v>40</v>
      </c>
      <c r="AD3" s="9" t="s">
        <v>13</v>
      </c>
      <c r="AE3" s="5" t="s">
        <v>16</v>
      </c>
      <c r="AF3" s="10" t="s">
        <v>40</v>
      </c>
      <c r="AG3" s="9" t="s">
        <v>13</v>
      </c>
      <c r="AH3" s="5" t="s">
        <v>16</v>
      </c>
      <c r="AI3" s="10" t="s">
        <v>40</v>
      </c>
      <c r="AJ3" s="9" t="s">
        <v>13</v>
      </c>
      <c r="AK3" s="5" t="s">
        <v>16</v>
      </c>
      <c r="AL3" s="10" t="s">
        <v>40</v>
      </c>
      <c r="AM3" s="9" t="s">
        <v>13</v>
      </c>
      <c r="AN3" s="5" t="s">
        <v>16</v>
      </c>
      <c r="AO3" s="10" t="s">
        <v>40</v>
      </c>
      <c r="AP3" s="9" t="s">
        <v>13</v>
      </c>
      <c r="AQ3" s="5" t="s">
        <v>16</v>
      </c>
      <c r="AR3" s="10" t="s">
        <v>40</v>
      </c>
    </row>
    <row r="4" spans="1:44" ht="10.5">
      <c r="A4" s="33">
        <f aca="true" t="shared" si="0" ref="A4:A21">RANK(C4,$C$4:$C$21)</f>
        <v>1</v>
      </c>
      <c r="B4" s="35" t="s">
        <v>30</v>
      </c>
      <c r="C4" s="12">
        <f aca="true" t="shared" si="1" ref="C4:C21">(D4/20)+E4</f>
        <v>1030.2012441860466</v>
      </c>
      <c r="D4" s="21">
        <f aca="true" t="shared" si="2" ref="D4:D21">H4+L4+O4+R4+U4+X4+AA4+AD4+AG4+AJ4+AM4+AP4</f>
        <v>13464.49</v>
      </c>
      <c r="E4" s="1">
        <f aca="true" t="shared" si="3" ref="E4:E14">G4/F4</f>
        <v>356.9767441860465</v>
      </c>
      <c r="F4" s="3">
        <v>1.72</v>
      </c>
      <c r="G4" s="22">
        <f aca="true" t="shared" si="4" ref="G4:G21">S4+V4+Y4+I4+M4+P4+AB4+AE4+AH4+AK4+AN4+AQ4</f>
        <v>614</v>
      </c>
      <c r="H4" s="2">
        <v>55.2</v>
      </c>
      <c r="I4" s="8">
        <v>0</v>
      </c>
      <c r="J4" s="12">
        <f>H4/20</f>
        <v>2.7600000000000002</v>
      </c>
      <c r="K4" s="7"/>
      <c r="L4" s="11">
        <v>116.8</v>
      </c>
      <c r="M4" s="8">
        <v>0</v>
      </c>
      <c r="N4" s="12">
        <f>L4/20</f>
        <v>5.84</v>
      </c>
      <c r="O4" s="11">
        <v>1002.4</v>
      </c>
      <c r="P4" s="8">
        <v>0</v>
      </c>
      <c r="Q4" s="12">
        <f>O4/20</f>
        <v>50.12</v>
      </c>
      <c r="R4" s="11">
        <v>933.6</v>
      </c>
      <c r="S4" s="8">
        <v>85</v>
      </c>
      <c r="T4" s="12">
        <f>(R4/20)+(S4/$F4)</f>
        <v>96.09860465116279</v>
      </c>
      <c r="U4" s="11">
        <v>2116.1</v>
      </c>
      <c r="V4" s="8">
        <v>25</v>
      </c>
      <c r="W4" s="12">
        <f aca="true" t="shared" si="5" ref="W4:W9">(U4/20)+(V4/$F4)</f>
        <v>120.33988372093023</v>
      </c>
      <c r="X4" s="11">
        <v>1277.5</v>
      </c>
      <c r="Y4" s="8">
        <v>120</v>
      </c>
      <c r="Z4" s="12">
        <f aca="true" t="shared" si="6" ref="Z4:Z9">(X4/20)+(Y4/$F4)</f>
        <v>133.6424418604651</v>
      </c>
      <c r="AA4" s="11">
        <v>1436</v>
      </c>
      <c r="AB4" s="8">
        <v>35</v>
      </c>
      <c r="AC4" s="16">
        <f aca="true" t="shared" si="7" ref="AC4:AC9">(AA4/20)+(AB4/$F4)</f>
        <v>92.14883720930231</v>
      </c>
      <c r="AD4" s="11">
        <v>2108.4</v>
      </c>
      <c r="AE4" s="8">
        <v>35</v>
      </c>
      <c r="AF4" s="16">
        <f aca="true" t="shared" si="8" ref="AF4:AF9">(AD4/20)+(AE4/$F4)</f>
        <v>125.76883720930232</v>
      </c>
      <c r="AG4" s="11">
        <v>1810</v>
      </c>
      <c r="AH4" s="8">
        <v>220</v>
      </c>
      <c r="AI4" s="16">
        <f aca="true" t="shared" si="9" ref="AI4:AI9">(AG4/20)+(AH4/$F4)</f>
        <v>218.40697674418607</v>
      </c>
      <c r="AJ4" s="11">
        <v>1577.99</v>
      </c>
      <c r="AK4" s="8">
        <v>85</v>
      </c>
      <c r="AL4" s="16">
        <f aca="true" t="shared" si="10" ref="AL4:AL11">(AJ4/20)+(AK4/$F4)</f>
        <v>128.3181046511628</v>
      </c>
      <c r="AM4" s="11">
        <v>882</v>
      </c>
      <c r="AN4" s="8">
        <v>9</v>
      </c>
      <c r="AO4" s="16">
        <f aca="true" t="shared" si="11" ref="AO4:AO21">(AM4/20)+(AN4/$F4)</f>
        <v>49.33255813953488</v>
      </c>
      <c r="AP4" s="11">
        <v>148.5</v>
      </c>
      <c r="AQ4" s="8"/>
      <c r="AR4" s="12">
        <f aca="true" t="shared" si="12" ref="AR4:AR21">(AP4/20)+(AQ4/$F4)</f>
        <v>7.425</v>
      </c>
    </row>
    <row r="5" spans="1:44" ht="10.5">
      <c r="A5" s="33">
        <f t="shared" si="0"/>
        <v>2</v>
      </c>
      <c r="B5" s="36" t="s">
        <v>45</v>
      </c>
      <c r="C5" s="12">
        <f t="shared" si="1"/>
        <v>909.5857142857143</v>
      </c>
      <c r="D5" s="21">
        <f t="shared" si="2"/>
        <v>14656</v>
      </c>
      <c r="E5" s="1">
        <f t="shared" si="3"/>
        <v>176.7857142857143</v>
      </c>
      <c r="F5" s="3">
        <v>1.68</v>
      </c>
      <c r="G5" s="22">
        <f t="shared" si="4"/>
        <v>297</v>
      </c>
      <c r="H5" s="2">
        <v>1150.25</v>
      </c>
      <c r="I5" s="8">
        <v>0</v>
      </c>
      <c r="J5" s="12" t="s">
        <v>43</v>
      </c>
      <c r="K5" s="7"/>
      <c r="L5" s="11">
        <v>1150.25</v>
      </c>
      <c r="M5" s="8">
        <v>0</v>
      </c>
      <c r="N5" s="12" t="s">
        <v>43</v>
      </c>
      <c r="O5" s="11">
        <v>1150.25</v>
      </c>
      <c r="P5" s="8">
        <v>0</v>
      </c>
      <c r="Q5" s="12" t="s">
        <v>43</v>
      </c>
      <c r="R5" s="11">
        <v>1150.25</v>
      </c>
      <c r="S5" s="8">
        <v>0</v>
      </c>
      <c r="T5" s="12" t="s">
        <v>43</v>
      </c>
      <c r="U5" s="11">
        <v>991</v>
      </c>
      <c r="V5" s="8">
        <v>0</v>
      </c>
      <c r="W5" s="12">
        <f t="shared" si="5"/>
        <v>49.55</v>
      </c>
      <c r="X5" s="11">
        <v>1373</v>
      </c>
      <c r="Y5" s="8">
        <v>60</v>
      </c>
      <c r="Z5" s="12">
        <f t="shared" si="6"/>
        <v>104.36428571428573</v>
      </c>
      <c r="AA5" s="11">
        <v>1704</v>
      </c>
      <c r="AB5" s="8">
        <v>40</v>
      </c>
      <c r="AC5" s="16">
        <f t="shared" si="7"/>
        <v>109.00952380952381</v>
      </c>
      <c r="AD5" s="11">
        <v>1638</v>
      </c>
      <c r="AE5" s="8">
        <v>15</v>
      </c>
      <c r="AF5" s="16">
        <f t="shared" si="8"/>
        <v>90.82857142857144</v>
      </c>
      <c r="AG5" s="11">
        <v>1706</v>
      </c>
      <c r="AH5" s="8">
        <v>105</v>
      </c>
      <c r="AI5" s="16">
        <f t="shared" si="9"/>
        <v>147.8</v>
      </c>
      <c r="AJ5" s="11">
        <v>1334</v>
      </c>
      <c r="AK5" s="8">
        <v>70</v>
      </c>
      <c r="AL5" s="16">
        <f t="shared" si="10"/>
        <v>108.36666666666667</v>
      </c>
      <c r="AM5" s="11">
        <v>726</v>
      </c>
      <c r="AN5" s="8">
        <v>7</v>
      </c>
      <c r="AO5" s="16">
        <f t="shared" si="11"/>
        <v>40.46666666666666</v>
      </c>
      <c r="AP5" s="11">
        <v>583</v>
      </c>
      <c r="AQ5" s="8"/>
      <c r="AR5" s="12">
        <f t="shared" si="12"/>
        <v>29.15</v>
      </c>
    </row>
    <row r="6" spans="1:44" ht="10.5">
      <c r="A6" s="33">
        <f t="shared" si="0"/>
        <v>3</v>
      </c>
      <c r="B6" s="36" t="s">
        <v>36</v>
      </c>
      <c r="C6" s="12">
        <f t="shared" si="1"/>
        <v>740.4760555555556</v>
      </c>
      <c r="D6" s="21">
        <f t="shared" si="2"/>
        <v>9698.41</v>
      </c>
      <c r="E6" s="1">
        <f t="shared" si="3"/>
        <v>255.55555555555554</v>
      </c>
      <c r="F6" s="3">
        <v>1.8</v>
      </c>
      <c r="G6" s="22">
        <f t="shared" si="4"/>
        <v>460</v>
      </c>
      <c r="H6" s="2">
        <v>170</v>
      </c>
      <c r="I6" s="8">
        <v>0</v>
      </c>
      <c r="J6" s="12">
        <f>H6/20</f>
        <v>8.5</v>
      </c>
      <c r="K6" s="7"/>
      <c r="L6" s="11">
        <v>500</v>
      </c>
      <c r="M6" s="8">
        <v>0</v>
      </c>
      <c r="N6" s="12">
        <f>L6/20</f>
        <v>25</v>
      </c>
      <c r="O6" s="11">
        <v>1240</v>
      </c>
      <c r="P6" s="8">
        <v>0</v>
      </c>
      <c r="Q6" s="12">
        <f>O6/20</f>
        <v>62</v>
      </c>
      <c r="R6" s="11">
        <v>1193.5</v>
      </c>
      <c r="S6" s="8">
        <v>115</v>
      </c>
      <c r="T6" s="12">
        <f>(R6/20)+(S6/$F6)</f>
        <v>123.56388888888888</v>
      </c>
      <c r="U6" s="11">
        <v>1153.91</v>
      </c>
      <c r="V6" s="8">
        <v>45</v>
      </c>
      <c r="W6" s="12">
        <f t="shared" si="5"/>
        <v>82.69550000000001</v>
      </c>
      <c r="X6" s="11">
        <v>701</v>
      </c>
      <c r="Y6" s="8">
        <v>100</v>
      </c>
      <c r="Z6" s="12">
        <f t="shared" si="6"/>
        <v>90.60555555555555</v>
      </c>
      <c r="AA6" s="11">
        <v>1253</v>
      </c>
      <c r="AB6" s="8">
        <v>40</v>
      </c>
      <c r="AC6" s="16">
        <f t="shared" si="7"/>
        <v>84.87222222222222</v>
      </c>
      <c r="AD6" s="11">
        <v>1273</v>
      </c>
      <c r="AE6" s="8">
        <v>30</v>
      </c>
      <c r="AF6" s="16">
        <f t="shared" si="8"/>
        <v>80.31666666666666</v>
      </c>
      <c r="AG6" s="11">
        <v>829</v>
      </c>
      <c r="AH6" s="8">
        <v>90</v>
      </c>
      <c r="AI6" s="16">
        <f t="shared" si="9"/>
        <v>91.45</v>
      </c>
      <c r="AJ6" s="11">
        <v>1225</v>
      </c>
      <c r="AK6" s="8">
        <v>40</v>
      </c>
      <c r="AL6" s="16">
        <f t="shared" si="10"/>
        <v>83.47222222222223</v>
      </c>
      <c r="AM6" s="11">
        <v>160</v>
      </c>
      <c r="AN6" s="8">
        <v>0</v>
      </c>
      <c r="AO6" s="16">
        <f t="shared" si="11"/>
        <v>8</v>
      </c>
      <c r="AP6" s="11">
        <v>0</v>
      </c>
      <c r="AQ6" s="8"/>
      <c r="AR6" s="12">
        <f t="shared" si="12"/>
        <v>0</v>
      </c>
    </row>
    <row r="7" spans="1:44" ht="10.5">
      <c r="A7" s="33">
        <f t="shared" si="0"/>
        <v>4</v>
      </c>
      <c r="B7" s="36" t="s">
        <v>26</v>
      </c>
      <c r="C7" s="12">
        <f t="shared" si="1"/>
        <v>723.7466860465117</v>
      </c>
      <c r="D7" s="21">
        <f t="shared" si="2"/>
        <v>7940.050000000001</v>
      </c>
      <c r="E7" s="1">
        <f t="shared" si="3"/>
        <v>326.74418604651163</v>
      </c>
      <c r="F7" s="3">
        <v>1.72</v>
      </c>
      <c r="G7" s="22">
        <f t="shared" si="4"/>
        <v>562</v>
      </c>
      <c r="H7" s="2">
        <v>401.82</v>
      </c>
      <c r="I7" s="8">
        <v>0</v>
      </c>
      <c r="J7" s="12">
        <f>H7/20</f>
        <v>20.091</v>
      </c>
      <c r="K7" s="7"/>
      <c r="L7" s="11">
        <v>502.57</v>
      </c>
      <c r="M7" s="8">
        <v>0</v>
      </c>
      <c r="N7" s="12">
        <f>L7/20</f>
        <v>25.1285</v>
      </c>
      <c r="O7" s="11">
        <v>648.49</v>
      </c>
      <c r="P7" s="8">
        <v>0</v>
      </c>
      <c r="Q7" s="12">
        <f>O7/20</f>
        <v>32.4245</v>
      </c>
      <c r="R7" s="11">
        <v>525.82</v>
      </c>
      <c r="S7" s="8">
        <v>110</v>
      </c>
      <c r="T7" s="12">
        <f>(R7/20)+(S7/$F7)</f>
        <v>90.24448837209303</v>
      </c>
      <c r="U7" s="11">
        <v>612.48</v>
      </c>
      <c r="V7" s="8">
        <v>10</v>
      </c>
      <c r="W7" s="12">
        <f t="shared" si="5"/>
        <v>36.437953488372095</v>
      </c>
      <c r="X7" s="11">
        <v>706.62</v>
      </c>
      <c r="Y7" s="8">
        <v>95</v>
      </c>
      <c r="Z7" s="12">
        <f t="shared" si="6"/>
        <v>90.56355813953489</v>
      </c>
      <c r="AA7" s="11">
        <v>1433.72</v>
      </c>
      <c r="AB7" s="8">
        <v>70</v>
      </c>
      <c r="AC7" s="16">
        <f t="shared" si="7"/>
        <v>112.38367441860466</v>
      </c>
      <c r="AD7" s="11">
        <v>616.3</v>
      </c>
      <c r="AE7" s="8">
        <v>25</v>
      </c>
      <c r="AF7" s="16">
        <f t="shared" si="8"/>
        <v>45.34988372093023</v>
      </c>
      <c r="AG7" s="11">
        <v>755.62</v>
      </c>
      <c r="AH7" s="8">
        <v>140</v>
      </c>
      <c r="AI7" s="16">
        <f t="shared" si="9"/>
        <v>119.1763488372093</v>
      </c>
      <c r="AJ7" s="11">
        <v>757.89</v>
      </c>
      <c r="AK7" s="8">
        <v>100</v>
      </c>
      <c r="AL7" s="16">
        <f t="shared" si="10"/>
        <v>96.03403488372093</v>
      </c>
      <c r="AM7" s="11">
        <v>504.59</v>
      </c>
      <c r="AN7" s="8">
        <v>12</v>
      </c>
      <c r="AO7" s="16">
        <f t="shared" si="11"/>
        <v>32.20624418604651</v>
      </c>
      <c r="AP7" s="11">
        <v>474.13</v>
      </c>
      <c r="AQ7" s="8"/>
      <c r="AR7" s="12">
        <f t="shared" si="12"/>
        <v>23.7065</v>
      </c>
    </row>
    <row r="8" spans="1:44" ht="10.5">
      <c r="A8" s="33">
        <f t="shared" si="0"/>
        <v>5</v>
      </c>
      <c r="B8" s="36" t="s">
        <v>24</v>
      </c>
      <c r="C8" s="12">
        <f t="shared" si="1"/>
        <v>636.6846503496503</v>
      </c>
      <c r="D8" s="21">
        <f t="shared" si="2"/>
        <v>9726.699999999999</v>
      </c>
      <c r="E8" s="1">
        <f t="shared" si="3"/>
        <v>150.34965034965035</v>
      </c>
      <c r="F8" s="3">
        <v>1.43</v>
      </c>
      <c r="G8" s="22">
        <f t="shared" si="4"/>
        <v>215</v>
      </c>
      <c r="H8" s="2">
        <v>401.7</v>
      </c>
      <c r="I8" s="8">
        <v>0</v>
      </c>
      <c r="J8" s="12">
        <f>H8/20</f>
        <v>20.085</v>
      </c>
      <c r="K8" s="7"/>
      <c r="L8" s="11">
        <v>700.1</v>
      </c>
      <c r="M8" s="8">
        <v>0</v>
      </c>
      <c r="N8" s="12">
        <f>L8/20</f>
        <v>35.005</v>
      </c>
      <c r="O8" s="11">
        <v>829.7</v>
      </c>
      <c r="P8" s="8">
        <v>0</v>
      </c>
      <c r="Q8" s="12">
        <f>O8/20</f>
        <v>41.485</v>
      </c>
      <c r="R8" s="11">
        <v>811</v>
      </c>
      <c r="S8" s="8">
        <v>55</v>
      </c>
      <c r="T8" s="12">
        <f>(R8/20)+(S8/$F8)</f>
        <v>79.01153846153846</v>
      </c>
      <c r="U8" s="11">
        <v>1333.8</v>
      </c>
      <c r="V8" s="8">
        <v>5</v>
      </c>
      <c r="W8" s="12">
        <f t="shared" si="5"/>
        <v>70.18650349650349</v>
      </c>
      <c r="X8" s="11">
        <v>666.9</v>
      </c>
      <c r="Y8" s="8">
        <v>45</v>
      </c>
      <c r="Z8" s="12">
        <f t="shared" si="6"/>
        <v>64.81353146853147</v>
      </c>
      <c r="AA8" s="11">
        <v>1272.2</v>
      </c>
      <c r="AB8" s="8">
        <v>30</v>
      </c>
      <c r="AC8" s="16">
        <f t="shared" si="7"/>
        <v>84.58902097902097</v>
      </c>
      <c r="AD8" s="11">
        <v>767.9</v>
      </c>
      <c r="AE8" s="8">
        <v>0</v>
      </c>
      <c r="AF8" s="16">
        <f t="shared" si="8"/>
        <v>38.394999999999996</v>
      </c>
      <c r="AG8" s="11">
        <v>879.3</v>
      </c>
      <c r="AH8" s="8">
        <v>45</v>
      </c>
      <c r="AI8" s="16">
        <f t="shared" si="9"/>
        <v>75.43353146853147</v>
      </c>
      <c r="AJ8" s="11">
        <v>855.3</v>
      </c>
      <c r="AK8" s="8">
        <v>35</v>
      </c>
      <c r="AL8" s="16">
        <f t="shared" si="10"/>
        <v>67.24052447552448</v>
      </c>
      <c r="AM8" s="11">
        <v>702.8</v>
      </c>
      <c r="AN8" s="8">
        <v>0</v>
      </c>
      <c r="AO8" s="16">
        <f t="shared" si="11"/>
        <v>35.14</v>
      </c>
      <c r="AP8" s="11">
        <v>506</v>
      </c>
      <c r="AQ8" s="8"/>
      <c r="AR8" s="12">
        <f t="shared" si="12"/>
        <v>25.3</v>
      </c>
    </row>
    <row r="9" spans="1:44" ht="10.5">
      <c r="A9" s="33">
        <f t="shared" si="0"/>
        <v>6</v>
      </c>
      <c r="B9" s="36" t="s">
        <v>25</v>
      </c>
      <c r="C9" s="12">
        <f t="shared" si="1"/>
        <v>578.1206069364162</v>
      </c>
      <c r="D9" s="21">
        <f t="shared" si="2"/>
        <v>8360.099999999999</v>
      </c>
      <c r="E9" s="1">
        <f t="shared" si="3"/>
        <v>160.11560693641619</v>
      </c>
      <c r="F9" s="3">
        <v>1.73</v>
      </c>
      <c r="G9" s="22">
        <f t="shared" si="4"/>
        <v>277</v>
      </c>
      <c r="H9" s="2">
        <v>433.1</v>
      </c>
      <c r="I9" s="8">
        <v>0</v>
      </c>
      <c r="J9" s="12">
        <f>H9/20</f>
        <v>21.655</v>
      </c>
      <c r="K9" s="7"/>
      <c r="L9" s="11">
        <v>586.2</v>
      </c>
      <c r="M9" s="8">
        <v>0</v>
      </c>
      <c r="N9" s="12">
        <f>L9/20</f>
        <v>29.310000000000002</v>
      </c>
      <c r="O9" s="11">
        <v>531.4</v>
      </c>
      <c r="P9" s="8">
        <v>0</v>
      </c>
      <c r="Q9" s="12">
        <f>O9/20</f>
        <v>26.57</v>
      </c>
      <c r="R9" s="11">
        <v>768.2</v>
      </c>
      <c r="S9" s="8">
        <v>75</v>
      </c>
      <c r="T9" s="12">
        <f>(R9/20)+(S9/$F9)</f>
        <v>81.76260115606937</v>
      </c>
      <c r="U9" s="11">
        <v>901.4</v>
      </c>
      <c r="V9" s="8">
        <v>0</v>
      </c>
      <c r="W9" s="12">
        <f t="shared" si="5"/>
        <v>45.07</v>
      </c>
      <c r="X9" s="11">
        <v>1006.4</v>
      </c>
      <c r="Y9" s="8">
        <v>55</v>
      </c>
      <c r="Z9" s="12">
        <f t="shared" si="6"/>
        <v>82.11190751445086</v>
      </c>
      <c r="AA9" s="11">
        <v>1337.8</v>
      </c>
      <c r="AB9" s="8">
        <v>20</v>
      </c>
      <c r="AC9" s="16">
        <f t="shared" si="7"/>
        <v>78.4506936416185</v>
      </c>
      <c r="AD9" s="11">
        <v>880.8</v>
      </c>
      <c r="AE9" s="8">
        <v>20</v>
      </c>
      <c r="AF9" s="16">
        <f t="shared" si="8"/>
        <v>55.6006936416185</v>
      </c>
      <c r="AG9" s="11">
        <v>676.9</v>
      </c>
      <c r="AH9" s="8">
        <v>70</v>
      </c>
      <c r="AI9" s="16">
        <f t="shared" si="9"/>
        <v>74.30742774566474</v>
      </c>
      <c r="AJ9" s="11">
        <v>387</v>
      </c>
      <c r="AK9" s="8">
        <v>30</v>
      </c>
      <c r="AL9" s="16">
        <f t="shared" si="10"/>
        <v>36.69104046242775</v>
      </c>
      <c r="AM9" s="11">
        <v>460.9</v>
      </c>
      <c r="AN9" s="8">
        <v>7</v>
      </c>
      <c r="AO9" s="16">
        <f t="shared" si="11"/>
        <v>27.091242774566474</v>
      </c>
      <c r="AP9" s="11">
        <v>390</v>
      </c>
      <c r="AQ9" s="8"/>
      <c r="AR9" s="12">
        <f t="shared" si="12"/>
        <v>19.5</v>
      </c>
    </row>
    <row r="10" spans="1:44" ht="10.5">
      <c r="A10" s="33">
        <f t="shared" si="0"/>
        <v>7</v>
      </c>
      <c r="B10" s="36" t="s">
        <v>46</v>
      </c>
      <c r="C10" s="12">
        <f t="shared" si="1"/>
        <v>568.0049382716049</v>
      </c>
      <c r="D10" s="21">
        <f t="shared" si="2"/>
        <v>10928</v>
      </c>
      <c r="E10" s="1">
        <f t="shared" si="3"/>
        <v>21.604938271604937</v>
      </c>
      <c r="F10" s="3">
        <v>1.62</v>
      </c>
      <c r="G10" s="22">
        <f t="shared" si="4"/>
        <v>35</v>
      </c>
      <c r="H10" s="2">
        <v>891</v>
      </c>
      <c r="I10" s="8">
        <v>0</v>
      </c>
      <c r="J10" s="12" t="s">
        <v>43</v>
      </c>
      <c r="K10" s="7"/>
      <c r="L10" s="11">
        <v>891</v>
      </c>
      <c r="M10" s="8">
        <v>0</v>
      </c>
      <c r="N10" s="12" t="s">
        <v>43</v>
      </c>
      <c r="O10" s="11">
        <v>891</v>
      </c>
      <c r="P10" s="8">
        <v>0</v>
      </c>
      <c r="Q10" s="12" t="s">
        <v>43</v>
      </c>
      <c r="R10" s="11">
        <v>891</v>
      </c>
      <c r="S10" s="8">
        <v>0</v>
      </c>
      <c r="T10" s="12" t="s">
        <v>43</v>
      </c>
      <c r="U10" s="11">
        <v>891</v>
      </c>
      <c r="V10" s="8">
        <v>0</v>
      </c>
      <c r="W10" s="12" t="s">
        <v>43</v>
      </c>
      <c r="X10" s="11">
        <v>891</v>
      </c>
      <c r="Y10" s="8">
        <v>0</v>
      </c>
      <c r="Z10" s="12" t="s">
        <v>43</v>
      </c>
      <c r="AA10" s="11">
        <v>891</v>
      </c>
      <c r="AB10" s="8">
        <v>0</v>
      </c>
      <c r="AC10" s="16" t="s">
        <v>43</v>
      </c>
      <c r="AD10" s="11">
        <v>891</v>
      </c>
      <c r="AE10" s="8">
        <v>0</v>
      </c>
      <c r="AF10" s="16" t="s">
        <v>43</v>
      </c>
      <c r="AG10" s="11">
        <v>891</v>
      </c>
      <c r="AH10" s="8">
        <v>0</v>
      </c>
      <c r="AI10" s="16" t="s">
        <v>43</v>
      </c>
      <c r="AJ10" s="11">
        <v>881</v>
      </c>
      <c r="AK10" s="8">
        <v>35</v>
      </c>
      <c r="AL10" s="16">
        <f t="shared" si="10"/>
        <v>65.65493827160493</v>
      </c>
      <c r="AM10" s="11">
        <v>1010</v>
      </c>
      <c r="AN10" s="8">
        <v>0</v>
      </c>
      <c r="AO10" s="16">
        <f t="shared" si="11"/>
        <v>50.5</v>
      </c>
      <c r="AP10" s="11">
        <v>1018</v>
      </c>
      <c r="AQ10" s="8"/>
      <c r="AR10" s="12">
        <f t="shared" si="12"/>
        <v>50.9</v>
      </c>
    </row>
    <row r="11" spans="1:44" ht="10.5">
      <c r="A11" s="33">
        <f t="shared" si="0"/>
        <v>8</v>
      </c>
      <c r="B11" s="36" t="s">
        <v>28</v>
      </c>
      <c r="C11" s="12">
        <f t="shared" si="1"/>
        <v>421.51162790697674</v>
      </c>
      <c r="D11" s="21">
        <f t="shared" si="2"/>
        <v>5000</v>
      </c>
      <c r="E11" s="1">
        <f t="shared" si="3"/>
        <v>171.51162790697674</v>
      </c>
      <c r="F11" s="3">
        <v>1.72</v>
      </c>
      <c r="G11" s="22">
        <f t="shared" si="4"/>
        <v>295</v>
      </c>
      <c r="H11" s="2">
        <v>165</v>
      </c>
      <c r="I11" s="8">
        <v>0</v>
      </c>
      <c r="J11" s="12">
        <f>H11/20</f>
        <v>8.25</v>
      </c>
      <c r="K11" s="7"/>
      <c r="L11" s="11">
        <v>303</v>
      </c>
      <c r="M11" s="8">
        <v>0</v>
      </c>
      <c r="N11" s="12">
        <f>L11/20</f>
        <v>15.15</v>
      </c>
      <c r="O11" s="11">
        <v>513</v>
      </c>
      <c r="P11" s="8">
        <v>0</v>
      </c>
      <c r="Q11" s="12">
        <f>O11/20</f>
        <v>25.65</v>
      </c>
      <c r="R11" s="11">
        <v>372</v>
      </c>
      <c r="S11" s="8">
        <v>55</v>
      </c>
      <c r="T11" s="12">
        <f>(R11/20)+(S11/$F11)</f>
        <v>50.57674418604651</v>
      </c>
      <c r="U11" s="11">
        <v>798</v>
      </c>
      <c r="V11" s="8">
        <v>15</v>
      </c>
      <c r="W11" s="12">
        <f>(U11/20)+(V11/$F11)</f>
        <v>48.62093023255814</v>
      </c>
      <c r="X11" s="11">
        <v>456</v>
      </c>
      <c r="Y11" s="8">
        <v>40</v>
      </c>
      <c r="Z11" s="12">
        <f>(X11/20)+(Y11/$F11)</f>
        <v>46.05581395348837</v>
      </c>
      <c r="AA11" s="11">
        <v>358</v>
      </c>
      <c r="AB11" s="8">
        <v>35</v>
      </c>
      <c r="AC11" s="16">
        <f>(AA11/20)+(AB11/$F11)</f>
        <v>38.24883720930232</v>
      </c>
      <c r="AD11" s="11">
        <v>839</v>
      </c>
      <c r="AE11" s="8">
        <v>0</v>
      </c>
      <c r="AF11" s="16">
        <f>(AD11/20)+(AE11/$F11)</f>
        <v>41.95</v>
      </c>
      <c r="AG11" s="11">
        <v>275</v>
      </c>
      <c r="AH11" s="8">
        <v>80</v>
      </c>
      <c r="AI11" s="16">
        <f>(AG11/20)+(AH11/$F11)</f>
        <v>60.26162790697674</v>
      </c>
      <c r="AJ11" s="11">
        <v>363</v>
      </c>
      <c r="AK11" s="8">
        <v>70</v>
      </c>
      <c r="AL11" s="16">
        <f t="shared" si="10"/>
        <v>58.84767441860465</v>
      </c>
      <c r="AM11" s="11">
        <v>271</v>
      </c>
      <c r="AN11" s="8">
        <v>0</v>
      </c>
      <c r="AO11" s="16">
        <f t="shared" si="11"/>
        <v>13.55</v>
      </c>
      <c r="AP11" s="11">
        <v>287</v>
      </c>
      <c r="AQ11" s="8"/>
      <c r="AR11" s="12">
        <f t="shared" si="12"/>
        <v>14.35</v>
      </c>
    </row>
    <row r="12" spans="1:44" ht="10.5">
      <c r="A12" s="33">
        <f t="shared" si="0"/>
        <v>9</v>
      </c>
      <c r="B12" s="36" t="s">
        <v>47</v>
      </c>
      <c r="C12" s="12">
        <f t="shared" si="1"/>
        <v>404.0742424242424</v>
      </c>
      <c r="D12" s="21">
        <f t="shared" si="2"/>
        <v>8033</v>
      </c>
      <c r="E12" s="1">
        <f t="shared" si="3"/>
        <v>2.4242424242424243</v>
      </c>
      <c r="F12" s="3">
        <v>1.65</v>
      </c>
      <c r="G12" s="22">
        <f t="shared" si="4"/>
        <v>4</v>
      </c>
      <c r="H12" s="2">
        <v>135</v>
      </c>
      <c r="I12" s="8">
        <v>0</v>
      </c>
      <c r="J12" s="12" t="s">
        <v>43</v>
      </c>
      <c r="K12" s="7"/>
      <c r="L12" s="11">
        <v>120</v>
      </c>
      <c r="M12" s="8">
        <v>0</v>
      </c>
      <c r="N12" s="12" t="s">
        <v>43</v>
      </c>
      <c r="O12" s="11">
        <v>518</v>
      </c>
      <c r="P12" s="8">
        <v>0</v>
      </c>
      <c r="Q12" s="12" t="s">
        <v>43</v>
      </c>
      <c r="R12" s="11">
        <v>1052</v>
      </c>
      <c r="S12" s="8">
        <v>0</v>
      </c>
      <c r="T12" s="12" t="s">
        <v>43</v>
      </c>
      <c r="U12" s="11">
        <v>1295</v>
      </c>
      <c r="V12" s="8">
        <v>0</v>
      </c>
      <c r="W12" s="12" t="s">
        <v>43</v>
      </c>
      <c r="X12" s="11">
        <v>1098</v>
      </c>
      <c r="Y12" s="8">
        <v>0</v>
      </c>
      <c r="Z12" s="12" t="s">
        <v>43</v>
      </c>
      <c r="AA12" s="11">
        <v>1386</v>
      </c>
      <c r="AB12" s="8">
        <v>0</v>
      </c>
      <c r="AC12" s="16" t="s">
        <v>43</v>
      </c>
      <c r="AD12" s="11">
        <v>1055</v>
      </c>
      <c r="AE12" s="8">
        <v>0</v>
      </c>
      <c r="AF12" s="16" t="s">
        <v>43</v>
      </c>
      <c r="AG12" s="11">
        <v>685</v>
      </c>
      <c r="AH12" s="8">
        <v>0</v>
      </c>
      <c r="AI12" s="16" t="s">
        <v>43</v>
      </c>
      <c r="AJ12" s="11">
        <v>92</v>
      </c>
      <c r="AK12" s="8">
        <v>0</v>
      </c>
      <c r="AL12" s="16" t="s">
        <v>43</v>
      </c>
      <c r="AM12" s="11">
        <v>497</v>
      </c>
      <c r="AN12" s="8">
        <v>4</v>
      </c>
      <c r="AO12" s="16">
        <f t="shared" si="11"/>
        <v>27.274242424242427</v>
      </c>
      <c r="AP12" s="11">
        <v>100</v>
      </c>
      <c r="AQ12" s="8"/>
      <c r="AR12" s="12">
        <f t="shared" si="12"/>
        <v>5</v>
      </c>
    </row>
    <row r="13" spans="1:44" ht="10.5">
      <c r="A13" s="33">
        <f t="shared" si="0"/>
        <v>10</v>
      </c>
      <c r="B13" s="36" t="s">
        <v>31</v>
      </c>
      <c r="C13" s="12">
        <f t="shared" si="1"/>
        <v>252.76536312849163</v>
      </c>
      <c r="D13" s="21">
        <f t="shared" si="2"/>
        <v>3100</v>
      </c>
      <c r="E13" s="1">
        <f t="shared" si="3"/>
        <v>97.76536312849161</v>
      </c>
      <c r="F13" s="3">
        <v>1.79</v>
      </c>
      <c r="G13" s="22">
        <f t="shared" si="4"/>
        <v>175</v>
      </c>
      <c r="H13" s="2">
        <v>90</v>
      </c>
      <c r="I13" s="8">
        <v>0</v>
      </c>
      <c r="J13" s="12">
        <f>H13/20</f>
        <v>4.5</v>
      </c>
      <c r="K13" s="7"/>
      <c r="L13" s="11">
        <v>140</v>
      </c>
      <c r="M13" s="8">
        <v>0</v>
      </c>
      <c r="N13" s="12">
        <f>L13/20</f>
        <v>7</v>
      </c>
      <c r="O13" s="11">
        <v>300</v>
      </c>
      <c r="P13" s="8">
        <v>0</v>
      </c>
      <c r="Q13" s="12">
        <f>O13/20</f>
        <v>15</v>
      </c>
      <c r="R13" s="11">
        <v>650</v>
      </c>
      <c r="S13" s="8">
        <v>90</v>
      </c>
      <c r="T13" s="12">
        <f>(R13/20)+(S13/$F13)</f>
        <v>82.77932960893855</v>
      </c>
      <c r="U13" s="11">
        <v>560</v>
      </c>
      <c r="V13" s="8">
        <v>0</v>
      </c>
      <c r="W13" s="12">
        <f>(U13/20)+(V13/$F13)</f>
        <v>28</v>
      </c>
      <c r="X13" s="11">
        <v>200</v>
      </c>
      <c r="Y13" s="8">
        <v>0</v>
      </c>
      <c r="Z13" s="12">
        <f aca="true" t="shared" si="13" ref="Z13:Z20">(X13/20)+(Y13/$F13)</f>
        <v>10</v>
      </c>
      <c r="AA13" s="11">
        <v>700</v>
      </c>
      <c r="AB13" s="8">
        <v>15</v>
      </c>
      <c r="AC13" s="16">
        <f aca="true" t="shared" si="14" ref="AC13:AC20">(AA13/20)+(AB13/$F13)</f>
        <v>43.37988826815642</v>
      </c>
      <c r="AD13" s="11">
        <v>200</v>
      </c>
      <c r="AE13" s="8">
        <v>0</v>
      </c>
      <c r="AF13" s="16">
        <f aca="true" t="shared" si="15" ref="AF13:AF21">(AD13/20)+(AE13/$F13)</f>
        <v>10</v>
      </c>
      <c r="AG13" s="11">
        <v>140</v>
      </c>
      <c r="AH13" s="8">
        <v>25</v>
      </c>
      <c r="AI13" s="16">
        <f aca="true" t="shared" si="16" ref="AI13:AI21">(AG13/20)+(AH13/$F13)</f>
        <v>20.966480446927374</v>
      </c>
      <c r="AJ13" s="11">
        <v>120</v>
      </c>
      <c r="AK13" s="8">
        <v>45</v>
      </c>
      <c r="AL13" s="16">
        <f aca="true" t="shared" si="17" ref="AL13:AL21">(AJ13/20)+(AK13/$F13)</f>
        <v>31.139664804469273</v>
      </c>
      <c r="AM13" s="11">
        <v>0</v>
      </c>
      <c r="AN13" s="8">
        <v>0</v>
      </c>
      <c r="AO13" s="16">
        <f t="shared" si="11"/>
        <v>0</v>
      </c>
      <c r="AP13" s="11">
        <v>0</v>
      </c>
      <c r="AQ13" s="8"/>
      <c r="AR13" s="12">
        <f t="shared" si="12"/>
        <v>0</v>
      </c>
    </row>
    <row r="14" spans="1:44" ht="10.5">
      <c r="A14" s="33">
        <f t="shared" si="0"/>
        <v>11</v>
      </c>
      <c r="B14" s="36" t="s">
        <v>27</v>
      </c>
      <c r="C14" s="12">
        <f t="shared" si="1"/>
        <v>234.31098648648646</v>
      </c>
      <c r="D14" s="21">
        <f t="shared" si="2"/>
        <v>2956.4899999999993</v>
      </c>
      <c r="E14" s="1">
        <f t="shared" si="3"/>
        <v>86.48648648648648</v>
      </c>
      <c r="F14" s="3">
        <v>1.85</v>
      </c>
      <c r="G14" s="22">
        <f t="shared" si="4"/>
        <v>160</v>
      </c>
      <c r="H14" s="2">
        <v>101.01</v>
      </c>
      <c r="I14" s="8">
        <v>0</v>
      </c>
      <c r="J14" s="12">
        <f>H14/20</f>
        <v>5.0505</v>
      </c>
      <c r="K14" s="7"/>
      <c r="L14" s="11">
        <v>533.25</v>
      </c>
      <c r="M14" s="8">
        <v>0</v>
      </c>
      <c r="N14" s="12">
        <f>L14/20</f>
        <v>26.6625</v>
      </c>
      <c r="O14" s="11">
        <v>107.67</v>
      </c>
      <c r="P14" s="8">
        <v>0</v>
      </c>
      <c r="Q14" s="12">
        <f>O14/20</f>
        <v>5.3835</v>
      </c>
      <c r="R14" s="11">
        <v>545.15</v>
      </c>
      <c r="S14" s="8">
        <v>55</v>
      </c>
      <c r="T14" s="12">
        <f>(R14/20)+(S14/$F14)</f>
        <v>56.987229729729734</v>
      </c>
      <c r="U14" s="11">
        <v>420.23</v>
      </c>
      <c r="V14" s="8">
        <v>20</v>
      </c>
      <c r="W14" s="12">
        <f>(U14/20)+(V14/$F14)</f>
        <v>31.822310810810812</v>
      </c>
      <c r="X14" s="11">
        <v>288.09</v>
      </c>
      <c r="Y14" s="8">
        <v>40</v>
      </c>
      <c r="Z14" s="12">
        <f t="shared" si="13"/>
        <v>36.02612162162162</v>
      </c>
      <c r="AA14" s="11">
        <v>534.79</v>
      </c>
      <c r="AB14" s="8">
        <v>15</v>
      </c>
      <c r="AC14" s="16">
        <f t="shared" si="14"/>
        <v>34.847608108108105</v>
      </c>
      <c r="AD14" s="11">
        <v>203.7</v>
      </c>
      <c r="AE14" s="8">
        <v>0</v>
      </c>
      <c r="AF14" s="16">
        <f t="shared" si="15"/>
        <v>10.184999999999999</v>
      </c>
      <c r="AG14" s="11">
        <v>222.6</v>
      </c>
      <c r="AH14" s="8">
        <v>30</v>
      </c>
      <c r="AI14" s="16">
        <f t="shared" si="16"/>
        <v>27.346216216216213</v>
      </c>
      <c r="AJ14" s="11">
        <v>0</v>
      </c>
      <c r="AK14" s="8">
        <v>0</v>
      </c>
      <c r="AL14" s="16">
        <f t="shared" si="17"/>
        <v>0</v>
      </c>
      <c r="AM14" s="11">
        <v>0</v>
      </c>
      <c r="AN14" s="8">
        <v>0</v>
      </c>
      <c r="AO14" s="16">
        <f t="shared" si="11"/>
        <v>0</v>
      </c>
      <c r="AP14" s="11">
        <v>0</v>
      </c>
      <c r="AQ14" s="8"/>
      <c r="AR14" s="12">
        <f t="shared" si="12"/>
        <v>0</v>
      </c>
    </row>
    <row r="15" spans="1:44" ht="10.5">
      <c r="A15" s="33">
        <f t="shared" si="0"/>
        <v>12</v>
      </c>
      <c r="B15" s="36" t="s">
        <v>33</v>
      </c>
      <c r="C15" s="12">
        <f t="shared" si="1"/>
        <v>198.49511560693642</v>
      </c>
      <c r="D15" s="21">
        <f t="shared" si="2"/>
        <v>2464.7000000000003</v>
      </c>
      <c r="E15" s="1">
        <f>G15/F15*1.4</f>
        <v>75.26011560693641</v>
      </c>
      <c r="F15" s="3">
        <v>1.73</v>
      </c>
      <c r="G15" s="22">
        <f t="shared" si="4"/>
        <v>93</v>
      </c>
      <c r="H15" s="2">
        <v>5.3</v>
      </c>
      <c r="I15" s="8">
        <v>0</v>
      </c>
      <c r="J15" s="12">
        <f>H15/20</f>
        <v>0.265</v>
      </c>
      <c r="K15" s="7"/>
      <c r="L15" s="11">
        <v>25.2</v>
      </c>
      <c r="M15" s="8">
        <v>0</v>
      </c>
      <c r="N15" s="12">
        <f>L15/20</f>
        <v>1.26</v>
      </c>
      <c r="O15" s="11">
        <v>256.7</v>
      </c>
      <c r="P15" s="8">
        <v>0</v>
      </c>
      <c r="Q15" s="12">
        <f>O15/20</f>
        <v>12.834999999999999</v>
      </c>
      <c r="R15" s="11">
        <v>214.8</v>
      </c>
      <c r="S15" s="8">
        <v>15</v>
      </c>
      <c r="T15" s="12">
        <f>(R15/20)+(S15/$F15*1.4)</f>
        <v>22.87872832369942</v>
      </c>
      <c r="U15" s="11">
        <v>592.4</v>
      </c>
      <c r="V15" s="8">
        <v>10</v>
      </c>
      <c r="W15" s="12">
        <f>(U15/20)+(V15/$F15*1.4)</f>
        <v>37.71248554913294</v>
      </c>
      <c r="X15" s="11">
        <v>7</v>
      </c>
      <c r="Y15" s="8">
        <v>10</v>
      </c>
      <c r="Z15" s="12">
        <f>(X15/20)+(Y15/$F15*1.4)</f>
        <v>8.442485549132947</v>
      </c>
      <c r="AA15" s="11">
        <v>277.9</v>
      </c>
      <c r="AB15" s="8">
        <v>0</v>
      </c>
      <c r="AC15" s="16">
        <f>(AA15/20)+(AB15/$F15*1.4)</f>
        <v>13.895</v>
      </c>
      <c r="AD15" s="11">
        <v>234.4</v>
      </c>
      <c r="AE15" s="8">
        <v>10</v>
      </c>
      <c r="AF15" s="16">
        <f>(AD15/20)+(AE15/$F15*1.4)</f>
        <v>19.812485549132948</v>
      </c>
      <c r="AG15" s="11">
        <v>300.5</v>
      </c>
      <c r="AH15" s="8">
        <v>25</v>
      </c>
      <c r="AI15" s="16">
        <f>(AG15/20)+(AH15/$F15*1.4)</f>
        <v>35.25621387283237</v>
      </c>
      <c r="AJ15" s="11">
        <v>233</v>
      </c>
      <c r="AK15" s="8">
        <v>20</v>
      </c>
      <c r="AL15" s="16">
        <f>(AJ15/20)+(AK15/$F15*1.4)</f>
        <v>27.834971098265896</v>
      </c>
      <c r="AM15" s="11">
        <v>201</v>
      </c>
      <c r="AN15" s="8">
        <v>3</v>
      </c>
      <c r="AO15" s="16">
        <f>(AM15/20)+(AN15/$F15*1.4)</f>
        <v>12.477745664739885</v>
      </c>
      <c r="AP15" s="11">
        <v>116.5</v>
      </c>
      <c r="AQ15" s="8"/>
      <c r="AR15" s="12">
        <f>(AP15/20)+(AQ15/$F15*1.4)</f>
        <v>5.825</v>
      </c>
    </row>
    <row r="16" spans="1:44" ht="10.5">
      <c r="A16" s="33">
        <f t="shared" si="0"/>
        <v>13</v>
      </c>
      <c r="B16" s="36" t="s">
        <v>39</v>
      </c>
      <c r="C16" s="12">
        <f t="shared" si="1"/>
        <v>187.66069832402235</v>
      </c>
      <c r="D16" s="21">
        <f t="shared" si="2"/>
        <v>2300.7</v>
      </c>
      <c r="E16" s="1">
        <f aca="true" t="shared" si="18" ref="E16:E21">G16/F16</f>
        <v>72.62569832402235</v>
      </c>
      <c r="F16" s="3">
        <v>1.79</v>
      </c>
      <c r="G16" s="22">
        <f t="shared" si="4"/>
        <v>130</v>
      </c>
      <c r="H16" s="2">
        <v>117.2</v>
      </c>
      <c r="I16" s="8">
        <v>0</v>
      </c>
      <c r="J16" s="12" t="s">
        <v>43</v>
      </c>
      <c r="K16" s="7"/>
      <c r="L16" s="11">
        <v>117.2</v>
      </c>
      <c r="M16" s="8">
        <v>0</v>
      </c>
      <c r="N16" s="12" t="s">
        <v>43</v>
      </c>
      <c r="O16" s="11">
        <v>117.2</v>
      </c>
      <c r="P16" s="8">
        <v>0</v>
      </c>
      <c r="Q16" s="12" t="s">
        <v>43</v>
      </c>
      <c r="R16" s="11">
        <v>117.2</v>
      </c>
      <c r="S16" s="8">
        <v>0</v>
      </c>
      <c r="T16" s="12" t="s">
        <v>43</v>
      </c>
      <c r="U16" s="11">
        <v>117.2</v>
      </c>
      <c r="V16" s="8">
        <v>0</v>
      </c>
      <c r="W16" s="12" t="s">
        <v>43</v>
      </c>
      <c r="X16" s="11">
        <v>364</v>
      </c>
      <c r="Y16" s="8">
        <v>0</v>
      </c>
      <c r="Z16" s="12">
        <f t="shared" si="13"/>
        <v>18.2</v>
      </c>
      <c r="AA16" s="11">
        <v>499.7</v>
      </c>
      <c r="AB16" s="8">
        <v>30</v>
      </c>
      <c r="AC16" s="16">
        <f t="shared" si="14"/>
        <v>41.74477653631285</v>
      </c>
      <c r="AD16" s="11">
        <v>350</v>
      </c>
      <c r="AE16" s="8">
        <v>0</v>
      </c>
      <c r="AF16" s="16">
        <f t="shared" si="15"/>
        <v>17.5</v>
      </c>
      <c r="AG16" s="11">
        <v>331</v>
      </c>
      <c r="AH16" s="8">
        <v>45</v>
      </c>
      <c r="AI16" s="16">
        <f t="shared" si="16"/>
        <v>41.689664804469274</v>
      </c>
      <c r="AJ16" s="11">
        <v>170</v>
      </c>
      <c r="AK16" s="8">
        <v>55</v>
      </c>
      <c r="AL16" s="16">
        <f t="shared" si="17"/>
        <v>39.22625698324022</v>
      </c>
      <c r="AM16" s="11">
        <v>0</v>
      </c>
      <c r="AN16" s="8">
        <v>0</v>
      </c>
      <c r="AO16" s="16">
        <f t="shared" si="11"/>
        <v>0</v>
      </c>
      <c r="AP16" s="11">
        <v>0</v>
      </c>
      <c r="AQ16" s="8"/>
      <c r="AR16" s="12">
        <f t="shared" si="12"/>
        <v>0</v>
      </c>
    </row>
    <row r="17" spans="1:44" ht="10.5">
      <c r="A17" s="33">
        <f t="shared" si="0"/>
        <v>14</v>
      </c>
      <c r="B17" s="36" t="s">
        <v>38</v>
      </c>
      <c r="C17" s="12">
        <f t="shared" si="1"/>
        <v>166.08888888888887</v>
      </c>
      <c r="D17" s="21">
        <f t="shared" si="2"/>
        <v>3044</v>
      </c>
      <c r="E17" s="1">
        <f t="shared" si="18"/>
        <v>13.88888888888889</v>
      </c>
      <c r="F17" s="3">
        <v>1.44</v>
      </c>
      <c r="G17" s="22">
        <f t="shared" si="4"/>
        <v>20</v>
      </c>
      <c r="H17" s="2">
        <v>200</v>
      </c>
      <c r="I17" s="8">
        <v>0</v>
      </c>
      <c r="J17" s="12">
        <f>H17/20</f>
        <v>10</v>
      </c>
      <c r="K17" s="7"/>
      <c r="L17" s="11">
        <v>200</v>
      </c>
      <c r="M17" s="8">
        <v>0</v>
      </c>
      <c r="N17" s="12">
        <f>L17/20</f>
        <v>10</v>
      </c>
      <c r="O17" s="11">
        <v>250</v>
      </c>
      <c r="P17" s="8">
        <v>0</v>
      </c>
      <c r="Q17" s="12">
        <f>O17/20</f>
        <v>12.5</v>
      </c>
      <c r="R17" s="11">
        <v>250</v>
      </c>
      <c r="S17" s="8">
        <v>0</v>
      </c>
      <c r="T17" s="12">
        <f>(R17/20)+(S17/$F17)</f>
        <v>12.5</v>
      </c>
      <c r="U17" s="11">
        <v>426</v>
      </c>
      <c r="V17" s="8">
        <v>0</v>
      </c>
      <c r="W17" s="12">
        <f>(U17/20)+(V17/$F17)</f>
        <v>21.3</v>
      </c>
      <c r="X17" s="11">
        <v>305</v>
      </c>
      <c r="Y17" s="8">
        <v>5</v>
      </c>
      <c r="Z17" s="12">
        <f t="shared" si="13"/>
        <v>18.72222222222222</v>
      </c>
      <c r="AA17" s="11">
        <v>0</v>
      </c>
      <c r="AB17" s="8">
        <v>0</v>
      </c>
      <c r="AC17" s="16">
        <f t="shared" si="14"/>
        <v>0</v>
      </c>
      <c r="AD17" s="11">
        <v>670</v>
      </c>
      <c r="AE17" s="8">
        <v>0</v>
      </c>
      <c r="AF17" s="16">
        <f t="shared" si="15"/>
        <v>33.5</v>
      </c>
      <c r="AG17" s="11">
        <v>415</v>
      </c>
      <c r="AH17" s="8">
        <v>10</v>
      </c>
      <c r="AI17" s="16">
        <f t="shared" si="16"/>
        <v>27.694444444444443</v>
      </c>
      <c r="AJ17" s="11">
        <v>296</v>
      </c>
      <c r="AK17" s="8">
        <v>5</v>
      </c>
      <c r="AL17" s="16">
        <f t="shared" si="17"/>
        <v>18.272222222222222</v>
      </c>
      <c r="AM17" s="11">
        <v>32</v>
      </c>
      <c r="AN17" s="8">
        <v>0</v>
      </c>
      <c r="AO17" s="16">
        <f t="shared" si="11"/>
        <v>1.6</v>
      </c>
      <c r="AP17" s="11">
        <v>0</v>
      </c>
      <c r="AQ17" s="8"/>
      <c r="AR17" s="12">
        <f t="shared" si="12"/>
        <v>0</v>
      </c>
    </row>
    <row r="18" spans="1:44" ht="10.5">
      <c r="A18" s="33">
        <f t="shared" si="0"/>
        <v>15</v>
      </c>
      <c r="B18" s="36" t="s">
        <v>29</v>
      </c>
      <c r="C18" s="12">
        <f t="shared" si="1"/>
        <v>149.21773529411766</v>
      </c>
      <c r="D18" s="21">
        <f t="shared" si="2"/>
        <v>1572.5900000000001</v>
      </c>
      <c r="E18" s="1">
        <f t="shared" si="18"/>
        <v>70.58823529411765</v>
      </c>
      <c r="F18" s="3">
        <v>1.7</v>
      </c>
      <c r="G18" s="22">
        <f t="shared" si="4"/>
        <v>120</v>
      </c>
      <c r="H18" s="2">
        <v>77.82</v>
      </c>
      <c r="I18" s="8">
        <v>0</v>
      </c>
      <c r="J18" s="12">
        <f>H18/20</f>
        <v>3.8909999999999996</v>
      </c>
      <c r="K18" s="7"/>
      <c r="L18" s="11">
        <v>127.77</v>
      </c>
      <c r="M18" s="8">
        <v>0</v>
      </c>
      <c r="N18" s="12">
        <f>L18/20</f>
        <v>6.3885</v>
      </c>
      <c r="O18" s="11">
        <v>219.43</v>
      </c>
      <c r="P18" s="8">
        <v>0</v>
      </c>
      <c r="Q18" s="12">
        <f>O18/20</f>
        <v>10.9715</v>
      </c>
      <c r="R18" s="11">
        <v>156</v>
      </c>
      <c r="S18" s="8">
        <v>30</v>
      </c>
      <c r="T18" s="12">
        <f>(R18/20)+(S18/$F18)</f>
        <v>25.447058823529414</v>
      </c>
      <c r="U18" s="11">
        <v>381.55</v>
      </c>
      <c r="V18" s="8">
        <v>15</v>
      </c>
      <c r="W18" s="12">
        <f>(U18/20)+(V18/$F18)</f>
        <v>27.901029411764707</v>
      </c>
      <c r="X18" s="11">
        <v>0</v>
      </c>
      <c r="Y18" s="8">
        <v>0</v>
      </c>
      <c r="Z18" s="12">
        <f t="shared" si="13"/>
        <v>0</v>
      </c>
      <c r="AA18" s="11">
        <v>111.7</v>
      </c>
      <c r="AB18" s="8">
        <v>0</v>
      </c>
      <c r="AC18" s="16">
        <f t="shared" si="14"/>
        <v>5.585</v>
      </c>
      <c r="AD18" s="11">
        <v>62.69</v>
      </c>
      <c r="AE18" s="8">
        <v>0</v>
      </c>
      <c r="AF18" s="16">
        <f t="shared" si="15"/>
        <v>3.1345</v>
      </c>
      <c r="AG18" s="11">
        <v>195.44</v>
      </c>
      <c r="AH18" s="8">
        <v>55</v>
      </c>
      <c r="AI18" s="16">
        <f t="shared" si="16"/>
        <v>42.124941176470585</v>
      </c>
      <c r="AJ18" s="11">
        <v>159.2</v>
      </c>
      <c r="AK18" s="8">
        <v>20</v>
      </c>
      <c r="AL18" s="16">
        <f t="shared" si="17"/>
        <v>19.724705882352943</v>
      </c>
      <c r="AM18" s="11">
        <v>80.99</v>
      </c>
      <c r="AN18" s="8">
        <v>0</v>
      </c>
      <c r="AO18" s="16">
        <f t="shared" si="11"/>
        <v>4.0495</v>
      </c>
      <c r="AP18" s="11">
        <v>0</v>
      </c>
      <c r="AQ18" s="8"/>
      <c r="AR18" s="12">
        <f t="shared" si="12"/>
        <v>0</v>
      </c>
    </row>
    <row r="19" spans="1:44" ht="10.5">
      <c r="A19" s="33">
        <f t="shared" si="0"/>
        <v>16</v>
      </c>
      <c r="B19" s="36" t="s">
        <v>35</v>
      </c>
      <c r="C19" s="12">
        <f t="shared" si="1"/>
        <v>91.81395348837209</v>
      </c>
      <c r="D19" s="21">
        <f t="shared" si="2"/>
        <v>1720</v>
      </c>
      <c r="E19" s="1">
        <f t="shared" si="18"/>
        <v>5.813953488372093</v>
      </c>
      <c r="F19" s="3">
        <v>1.72</v>
      </c>
      <c r="G19" s="22">
        <f t="shared" si="4"/>
        <v>10</v>
      </c>
      <c r="H19" s="2">
        <v>0</v>
      </c>
      <c r="I19" s="8">
        <v>0</v>
      </c>
      <c r="J19" s="12">
        <f>H19/20</f>
        <v>0</v>
      </c>
      <c r="K19" s="7"/>
      <c r="L19" s="11">
        <v>0</v>
      </c>
      <c r="M19" s="8">
        <v>0</v>
      </c>
      <c r="N19" s="12">
        <f>L19/20</f>
        <v>0</v>
      </c>
      <c r="O19" s="11">
        <v>55</v>
      </c>
      <c r="P19" s="8">
        <v>0</v>
      </c>
      <c r="Q19" s="12">
        <f>O19/20</f>
        <v>2.75</v>
      </c>
      <c r="R19" s="11">
        <v>0</v>
      </c>
      <c r="S19" s="8">
        <v>0</v>
      </c>
      <c r="T19" s="12">
        <f>(R19/20)+(S19/$F19)</f>
        <v>0</v>
      </c>
      <c r="U19" s="11">
        <v>105</v>
      </c>
      <c r="V19" s="8">
        <v>0</v>
      </c>
      <c r="W19" s="12">
        <f>(U19/20)+(V19/$F19)</f>
        <v>5.25</v>
      </c>
      <c r="X19" s="11">
        <v>120</v>
      </c>
      <c r="Y19" s="8">
        <v>0</v>
      </c>
      <c r="Z19" s="12">
        <f t="shared" si="13"/>
        <v>6</v>
      </c>
      <c r="AA19" s="11">
        <v>492</v>
      </c>
      <c r="AB19" s="8">
        <v>0</v>
      </c>
      <c r="AC19" s="16">
        <f t="shared" si="14"/>
        <v>24.6</v>
      </c>
      <c r="AD19" s="11">
        <v>602</v>
      </c>
      <c r="AE19" s="8">
        <v>0</v>
      </c>
      <c r="AF19" s="16">
        <f t="shared" si="15"/>
        <v>30.1</v>
      </c>
      <c r="AG19" s="11">
        <v>346</v>
      </c>
      <c r="AH19" s="8">
        <v>10</v>
      </c>
      <c r="AI19" s="16">
        <f t="shared" si="16"/>
        <v>23.113953488372093</v>
      </c>
      <c r="AJ19" s="11">
        <v>0</v>
      </c>
      <c r="AK19" s="8">
        <v>0</v>
      </c>
      <c r="AL19" s="16">
        <f t="shared" si="17"/>
        <v>0</v>
      </c>
      <c r="AM19" s="11">
        <v>0</v>
      </c>
      <c r="AN19" s="8">
        <v>0</v>
      </c>
      <c r="AO19" s="16">
        <f t="shared" si="11"/>
        <v>0</v>
      </c>
      <c r="AP19" s="11">
        <v>0</v>
      </c>
      <c r="AQ19" s="8"/>
      <c r="AR19" s="12">
        <f t="shared" si="12"/>
        <v>0</v>
      </c>
    </row>
    <row r="20" spans="1:44" ht="10.5">
      <c r="A20" s="33">
        <f t="shared" si="0"/>
        <v>17</v>
      </c>
      <c r="B20" s="36" t="s">
        <v>32</v>
      </c>
      <c r="C20" s="12">
        <f t="shared" si="1"/>
        <v>90.42674418604652</v>
      </c>
      <c r="D20" s="21">
        <f t="shared" si="2"/>
        <v>1169</v>
      </c>
      <c r="E20" s="1">
        <f t="shared" si="18"/>
        <v>31.976744186046513</v>
      </c>
      <c r="F20" s="3">
        <v>1.72</v>
      </c>
      <c r="G20" s="22">
        <f t="shared" si="4"/>
        <v>55</v>
      </c>
      <c r="H20" s="2">
        <v>40</v>
      </c>
      <c r="I20" s="8">
        <v>0</v>
      </c>
      <c r="J20" s="12">
        <f>H20/20</f>
        <v>2</v>
      </c>
      <c r="K20" s="7"/>
      <c r="L20" s="11">
        <v>45</v>
      </c>
      <c r="M20" s="8">
        <v>0</v>
      </c>
      <c r="N20" s="12">
        <f>L20/20</f>
        <v>2.25</v>
      </c>
      <c r="O20" s="11">
        <v>156</v>
      </c>
      <c r="P20" s="8">
        <v>0</v>
      </c>
      <c r="Q20" s="12">
        <f>O20/20</f>
        <v>7.8</v>
      </c>
      <c r="R20" s="11">
        <v>154</v>
      </c>
      <c r="S20" s="8">
        <v>15</v>
      </c>
      <c r="T20" s="12">
        <f>(R20/20)+(S20/$F20)</f>
        <v>16.42093023255814</v>
      </c>
      <c r="U20" s="11">
        <v>298</v>
      </c>
      <c r="V20" s="8">
        <v>0</v>
      </c>
      <c r="W20" s="12">
        <f>(U20/20)+(V20/$F20)</f>
        <v>14.9</v>
      </c>
      <c r="X20" s="11">
        <v>59</v>
      </c>
      <c r="Y20" s="8">
        <v>15</v>
      </c>
      <c r="Z20" s="12">
        <f t="shared" si="13"/>
        <v>11.670930232558138</v>
      </c>
      <c r="AA20" s="11">
        <v>194</v>
      </c>
      <c r="AB20" s="8">
        <v>0</v>
      </c>
      <c r="AC20" s="16">
        <f t="shared" si="14"/>
        <v>9.7</v>
      </c>
      <c r="AD20" s="11">
        <v>100</v>
      </c>
      <c r="AE20" s="8">
        <v>0</v>
      </c>
      <c r="AF20" s="16">
        <f t="shared" si="15"/>
        <v>5</v>
      </c>
      <c r="AG20" s="11">
        <v>40</v>
      </c>
      <c r="AH20" s="8">
        <v>25</v>
      </c>
      <c r="AI20" s="16">
        <f t="shared" si="16"/>
        <v>16.53488372093023</v>
      </c>
      <c r="AJ20" s="11">
        <v>50</v>
      </c>
      <c r="AK20" s="8">
        <v>0</v>
      </c>
      <c r="AL20" s="16">
        <f t="shared" si="17"/>
        <v>2.5</v>
      </c>
      <c r="AM20" s="11">
        <v>23</v>
      </c>
      <c r="AN20" s="8">
        <v>0</v>
      </c>
      <c r="AO20" s="16">
        <f t="shared" si="11"/>
        <v>1.15</v>
      </c>
      <c r="AP20" s="11">
        <v>10</v>
      </c>
      <c r="AQ20" s="8"/>
      <c r="AR20" s="12">
        <f t="shared" si="12"/>
        <v>0.5</v>
      </c>
    </row>
    <row r="21" spans="1:44" ht="11.25" thickBot="1">
      <c r="A21" s="34">
        <f t="shared" si="0"/>
        <v>18</v>
      </c>
      <c r="B21" s="37" t="s">
        <v>34</v>
      </c>
      <c r="C21" s="15">
        <f t="shared" si="1"/>
        <v>7.936416184971098</v>
      </c>
      <c r="D21" s="23">
        <f t="shared" si="2"/>
        <v>20</v>
      </c>
      <c r="E21" s="24">
        <f t="shared" si="18"/>
        <v>6.936416184971098</v>
      </c>
      <c r="F21" s="25">
        <v>1.73</v>
      </c>
      <c r="G21" s="26">
        <f t="shared" si="4"/>
        <v>12</v>
      </c>
      <c r="H21" s="18">
        <v>0</v>
      </c>
      <c r="I21" s="14">
        <v>0</v>
      </c>
      <c r="J21" s="15">
        <f>H21/20</f>
        <v>0</v>
      </c>
      <c r="K21" s="7"/>
      <c r="L21" s="13">
        <v>0</v>
      </c>
      <c r="M21" s="14">
        <v>0</v>
      </c>
      <c r="N21" s="15">
        <f>L21/20</f>
        <v>0</v>
      </c>
      <c r="O21" s="13">
        <v>0</v>
      </c>
      <c r="P21" s="14">
        <v>0</v>
      </c>
      <c r="Q21" s="15">
        <f>O21/20</f>
        <v>0</v>
      </c>
      <c r="R21" s="13">
        <v>20</v>
      </c>
      <c r="S21" s="14">
        <v>10</v>
      </c>
      <c r="T21" s="15">
        <f>(R21/20)+(S21/$F$4)</f>
        <v>6.813953488372093</v>
      </c>
      <c r="U21" s="13">
        <v>0</v>
      </c>
      <c r="V21" s="14">
        <v>0</v>
      </c>
      <c r="W21" s="15">
        <f>(U21/20)+(V21/$F$4)</f>
        <v>0</v>
      </c>
      <c r="X21" s="13">
        <v>0</v>
      </c>
      <c r="Y21" s="14">
        <v>0</v>
      </c>
      <c r="Z21" s="15">
        <f>(X21/20)+(Y21/$F$4)</f>
        <v>0</v>
      </c>
      <c r="AA21" s="13">
        <v>0</v>
      </c>
      <c r="AB21" s="14">
        <v>0</v>
      </c>
      <c r="AC21" s="17">
        <f>(AA21/20)+(AB21/$F$4)</f>
        <v>0</v>
      </c>
      <c r="AD21" s="13">
        <v>0</v>
      </c>
      <c r="AE21" s="14">
        <v>0</v>
      </c>
      <c r="AF21" s="17">
        <f t="shared" si="15"/>
        <v>0</v>
      </c>
      <c r="AG21" s="13">
        <v>0</v>
      </c>
      <c r="AH21" s="14">
        <v>0</v>
      </c>
      <c r="AI21" s="17">
        <f t="shared" si="16"/>
        <v>0</v>
      </c>
      <c r="AJ21" s="13">
        <v>0</v>
      </c>
      <c r="AK21" s="14">
        <v>2</v>
      </c>
      <c r="AL21" s="17">
        <f t="shared" si="17"/>
        <v>1.1560693641618498</v>
      </c>
      <c r="AM21" s="13">
        <v>0</v>
      </c>
      <c r="AN21" s="14">
        <v>0</v>
      </c>
      <c r="AO21" s="17">
        <f t="shared" si="11"/>
        <v>0</v>
      </c>
      <c r="AP21" s="13">
        <v>0</v>
      </c>
      <c r="AQ21" s="14"/>
      <c r="AR21" s="15">
        <f t="shared" si="12"/>
        <v>0</v>
      </c>
    </row>
    <row r="22" spans="1:37" ht="11.25" thickTop="1">
      <c r="A22" s="30"/>
      <c r="B22" s="30"/>
      <c r="C22" s="30"/>
      <c r="D22" s="30"/>
      <c r="E22" s="30"/>
      <c r="F22" s="30"/>
      <c r="G22" s="30"/>
      <c r="H22" s="30"/>
      <c r="AJ22" s="31"/>
      <c r="AK22" s="31"/>
    </row>
    <row r="23" spans="1:37" ht="10.5">
      <c r="A23" s="50" t="s">
        <v>17</v>
      </c>
      <c r="B23" s="50"/>
      <c r="C23" s="30"/>
      <c r="D23" s="30"/>
      <c r="E23" s="30"/>
      <c r="F23" s="30"/>
      <c r="G23" s="30"/>
      <c r="H23" s="30"/>
      <c r="AJ23" s="31"/>
      <c r="AK23" s="31"/>
    </row>
    <row r="24" spans="1:37" ht="10.5">
      <c r="A24" s="50" t="s">
        <v>22</v>
      </c>
      <c r="B24" s="50"/>
      <c r="C24" s="50"/>
      <c r="D24" s="50"/>
      <c r="E24" s="50"/>
      <c r="F24" s="50"/>
      <c r="G24" s="50"/>
      <c r="H24" s="30"/>
      <c r="AJ24" s="31"/>
      <c r="AK24" s="31"/>
    </row>
    <row r="25" spans="1:37" ht="10.5">
      <c r="A25" s="30" t="s">
        <v>18</v>
      </c>
      <c r="B25" s="30"/>
      <c r="C25" s="30"/>
      <c r="D25" s="30"/>
      <c r="E25" s="30"/>
      <c r="F25" s="30"/>
      <c r="G25" s="30"/>
      <c r="H25" s="32"/>
      <c r="AJ25" s="31"/>
      <c r="AK25" s="31"/>
    </row>
    <row r="26" spans="1:37" ht="10.5">
      <c r="A26" s="30" t="s">
        <v>19</v>
      </c>
      <c r="B26" s="30"/>
      <c r="C26" s="30"/>
      <c r="D26" s="30"/>
      <c r="E26" s="30"/>
      <c r="F26" s="30"/>
      <c r="G26" s="30"/>
      <c r="H26" s="30"/>
      <c r="AJ26" s="31"/>
      <c r="AK26" s="31"/>
    </row>
    <row r="27" spans="1:37" ht="10.5">
      <c r="A27" s="50" t="s">
        <v>20</v>
      </c>
      <c r="B27" s="50"/>
      <c r="C27" s="50"/>
      <c r="D27" s="50"/>
      <c r="E27" s="30"/>
      <c r="F27" s="30"/>
      <c r="G27" s="30"/>
      <c r="H27" s="30"/>
      <c r="AJ27" s="31"/>
      <c r="AK27" s="31"/>
    </row>
    <row r="28" ht="10.5">
      <c r="A28" s="30" t="s">
        <v>41</v>
      </c>
    </row>
    <row r="29" ht="10.5">
      <c r="A29" s="30" t="s">
        <v>42</v>
      </c>
    </row>
  </sheetData>
  <mergeCells count="20">
    <mergeCell ref="A27:D27"/>
    <mergeCell ref="AM2:AO2"/>
    <mergeCell ref="AP2:AR2"/>
    <mergeCell ref="A23:B23"/>
    <mergeCell ref="A24:G24"/>
    <mergeCell ref="AD2:AF2"/>
    <mergeCell ref="AG2:AI2"/>
    <mergeCell ref="AJ2:AL2"/>
    <mergeCell ref="H2:J2"/>
    <mergeCell ref="D2:G2"/>
    <mergeCell ref="X2:Z2"/>
    <mergeCell ref="AA2:AC2"/>
    <mergeCell ref="A1:AR1"/>
    <mergeCell ref="L2:N2"/>
    <mergeCell ref="O2:Q2"/>
    <mergeCell ref="R2:T2"/>
    <mergeCell ref="U2:W2"/>
    <mergeCell ref="A2:A3"/>
    <mergeCell ref="B2:B3"/>
    <mergeCell ref="C2:C3"/>
  </mergeCells>
  <hyperlinks>
    <hyperlink ref="B4" r:id="rId1" display="http://www.vinohradskeslapky.com/Clenove/petr.htm"/>
    <hyperlink ref="B5" r:id="rId2" display="http://www.vinohradskeslapky.com/Clenove/vlada.htm"/>
    <hyperlink ref="B6" r:id="rId3" display="http://www.vinohradskeslapky.com/Clenove/kote.htm"/>
    <hyperlink ref="B7" r:id="rId4" display="http://www.vinohradskeslapky.com/Clenove/kolikac.htm"/>
    <hyperlink ref="B8" r:id="rId5" display="http://www.vinohradskeslapky.com/Clenove/Honza.htm"/>
    <hyperlink ref="B9" r:id="rId6" display="http://www.vinohradskeslapky.com/Clenove/semik.htm"/>
    <hyperlink ref="B11" r:id="rId7" display="http://www.vinohradskeslapky.com/Clenove/martin.htm"/>
    <hyperlink ref="B14" r:id="rId8" display="http://www.vinohradskeslapky.com/Clenove/matej.htm"/>
    <hyperlink ref="B13" r:id="rId9" display="http://www.vinohradskeslapky.com/Clenove/Adam.htm"/>
    <hyperlink ref="B15" r:id="rId10" display="http://www.vinohradskeslapky.com/Clenove/andel.htm"/>
    <hyperlink ref="B16" r:id="rId11" display="http://www.vinohradskeslapky.com/Clenove/vasik.htm"/>
    <hyperlink ref="B17" r:id="rId12" display="http://www.vinohradskeslapky.com/Clenove/indurain.htm"/>
    <hyperlink ref="B18" r:id="rId13" display="http://www.vinohradskeslapky.com/Clenove/zvary.htm"/>
    <hyperlink ref="B19" r:id="rId14" display="http://www.vinohradskeslapky.com/Clenove/deitl.htm"/>
    <hyperlink ref="B20" r:id="rId15" display="http://www.vinohradskeslapky.com/Clenove/svorada.htm"/>
    <hyperlink ref="B21" r:id="rId16" display="http://www.vinohradskeslapky.com/Clenove/michal.htm"/>
    <hyperlink ref="B10" r:id="rId17" display="Igor"/>
    <hyperlink ref="B12" r:id="rId18" display="El Diablo"/>
  </hyperlinks>
  <printOptions/>
  <pageMargins left="0.79" right="0.79" top="0.98" bottom="0.98" header="0.49" footer="0.49"/>
  <pageSetup horizontalDpi="600" verticalDpi="600" orientation="portrait" paperSize="9" r:id="rId20"/>
  <picture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Robert</cp:lastModifiedBy>
  <dcterms:created xsi:type="dcterms:W3CDTF">2003-01-17T20:48:47Z</dcterms:created>
  <dcterms:modified xsi:type="dcterms:W3CDTF">2005-04-05T18:10:22Z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